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930" windowWidth="13275" windowHeight="9345"/>
  </bookViews>
  <sheets>
    <sheet name="Опросный лист Блок питания" sheetId="2" r:id="rId1"/>
    <sheet name="Лист1" sheetId="4" state="hidden" r:id="rId2"/>
  </sheets>
  <externalReferences>
    <externalReference r:id="rId3"/>
  </externalReferences>
  <definedNames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Блок питания'!#REF!</definedName>
    <definedName name="_xlnm.Print_Area" localSheetId="1">Лист1!#REF!</definedName>
    <definedName name="_xlnm.Print_Area" localSheetId="0">'Опросный лист Блок питания'!$A$2:$L$33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Блок питания'!#REF!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C32" i="2" l="1"/>
  <c r="N33" i="4"/>
  <c r="M33" i="4"/>
  <c r="N25" i="4"/>
  <c r="L25" i="4"/>
  <c r="E16" i="4"/>
  <c r="E29" i="4" l="1"/>
  <c r="D29" i="4"/>
  <c r="E21" i="4"/>
  <c r="D21" i="4"/>
  <c r="E33" i="4"/>
  <c r="C27" i="4"/>
  <c r="B10" i="2" s="1"/>
  <c r="E30" i="4"/>
  <c r="E31" i="4"/>
  <c r="E32" i="4"/>
  <c r="D30" i="4"/>
  <c r="D31" i="4"/>
  <c r="D32" i="4"/>
  <c r="D33" i="4"/>
  <c r="E22" i="4"/>
  <c r="E23" i="4"/>
  <c r="E24" i="4"/>
  <c r="D22" i="4"/>
  <c r="D23" i="4"/>
  <c r="D24" i="4"/>
  <c r="D25" i="4"/>
  <c r="E25" i="4" l="1"/>
  <c r="C18" i="4"/>
  <c r="B8" i="2" s="1"/>
  <c r="B28" i="4"/>
  <c r="B19" i="4"/>
  <c r="B11" i="4"/>
  <c r="C28" i="4"/>
  <c r="C29" i="4" s="1"/>
  <c r="C19" i="4"/>
  <c r="C20" i="4" s="1"/>
  <c r="C11" i="4"/>
  <c r="C12" i="4" s="1"/>
  <c r="B39" i="4" l="1"/>
  <c r="C30" i="2" s="1"/>
  <c r="B4" i="4"/>
  <c r="C4" i="4" s="1"/>
  <c r="B37" i="4" s="1"/>
  <c r="C27" i="2" l="1"/>
</calcChain>
</file>

<file path=xl/sharedStrings.xml><?xml version="1.0" encoding="utf-8"?>
<sst xmlns="http://schemas.openxmlformats.org/spreadsheetml/2006/main" count="138" uniqueCount="36">
  <si>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</si>
  <si>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</si>
  <si>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</si>
  <si>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</si>
  <si>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</si>
  <si>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Количество, шт</t>
  </si>
  <si>
    <t>Дополнительные требования</t>
  </si>
  <si>
    <t>Код для заказа</t>
  </si>
  <si>
    <t>Выбранный вариант</t>
  </si>
  <si>
    <t>В спецификацию</t>
  </si>
  <si>
    <t/>
  </si>
  <si>
    <t>Опции</t>
  </si>
  <si>
    <t>Столбец1</t>
  </si>
  <si>
    <t>Блок питания</t>
  </si>
  <si>
    <t xml:space="preserve">Опросный лист на Блок питания "Автон" </t>
  </si>
  <si>
    <t>Планируется использовать блок питания для:</t>
  </si>
  <si>
    <t>24В</t>
  </si>
  <si>
    <t>Дополнительная комплектация:</t>
  </si>
  <si>
    <t>Кабель 220 В</t>
  </si>
  <si>
    <t>Кабель для входящего разъема RS485</t>
  </si>
  <si>
    <t>Кабель 24 В</t>
  </si>
  <si>
    <t>Столбец2</t>
  </si>
  <si>
    <t>укажите длину</t>
  </si>
  <si>
    <t>1 м</t>
  </si>
  <si>
    <t>5 м</t>
  </si>
  <si>
    <t>10 м</t>
  </si>
  <si>
    <t>не требуется</t>
  </si>
  <si>
    <t>Комплектуется ответными кабельными частями разъёмов.</t>
  </si>
  <si>
    <t>24В, Ex</t>
  </si>
  <si>
    <t>24В, RS485</t>
  </si>
  <si>
    <t>24В, RS485, Ex</t>
  </si>
  <si>
    <t>История изменений:</t>
  </si>
  <si>
    <t>Добавила номер версии на первую страницу.</t>
  </si>
  <si>
    <t>Убрала элементы ActiveX.</t>
  </si>
  <si>
    <t>Сжатие изображений.</t>
  </si>
  <si>
    <t>Версия: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</si>
</sst>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2"/>
      <color rgb="FF1E1E1E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u/>
      <sz val="12"/>
      <color theme="9" tint="-0.249977111117893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12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3" xfId="0" applyFont="1" applyBorder="1"/>
    <xf numFmtId="0" fontId="1" fillId="3" borderId="4" xfId="0" applyFont="1" applyFill="1" applyBorder="1"/>
    <xf numFmtId="0" fontId="5" fillId="0" borderId="1" xfId="0" applyFont="1" applyBorder="1" applyAlignment="1">
      <alignment vertical="center"/>
    </xf>
    <xf numFmtId="0" fontId="1" fillId="2" borderId="0" xfId="0" applyFont="1" applyFill="1"/>
    <xf numFmtId="0" fontId="6" fillId="0" borderId="3" xfId="0" applyFont="1" applyFill="1" applyBorder="1" applyAlignment="1">
      <alignment vertical="center"/>
    </xf>
    <xf numFmtId="0" fontId="1" fillId="0" borderId="2" xfId="0" applyFont="1" applyFill="1" applyBorder="1"/>
    <xf numFmtId="0" fontId="1" fillId="3" borderId="5" xfId="0" applyFont="1" applyFill="1" applyBorder="1"/>
    <xf numFmtId="0" fontId="1" fillId="3" borderId="0" xfId="0" applyFont="1" applyFill="1" applyAlignment="1">
      <alignment horizontal="right" wrapText="1"/>
    </xf>
    <xf numFmtId="0" fontId="3" fillId="0" borderId="0" xfId="0" applyFont="1"/>
    <xf numFmtId="0" fontId="0" fillId="3" borderId="6" xfId="0" applyFill="1" applyBorder="1"/>
    <xf numFmtId="0" fontId="1" fillId="3" borderId="6" xfId="0" applyFont="1" applyFill="1" applyBorder="1"/>
    <xf numFmtId="0" fontId="0" fillId="3" borderId="7" xfId="0" applyFill="1" applyBorder="1"/>
    <xf numFmtId="0" fontId="1" fillId="3" borderId="8" xfId="0" applyFont="1" applyFill="1" applyBorder="1"/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9" xfId="0" quotePrefix="1" applyFont="1" applyBorder="1" applyAlignment="1">
      <alignment horizontal="left"/>
    </xf>
    <xf numFmtId="0" fontId="1" fillId="0" borderId="9" xfId="0" quotePrefix="1" applyFont="1" applyBorder="1"/>
    <xf numFmtId="0" fontId="1" fillId="0" borderId="0" xfId="0" applyFont="1" applyBorder="1"/>
    <xf numFmtId="0" fontId="1" fillId="0" borderId="0" xfId="0" quotePrefix="1" applyFont="1" applyAlignment="1">
      <alignment horizontal="left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wrapText="1"/>
    </xf>
    <xf numFmtId="0" fontId="1" fillId="0" borderId="0" xfId="0" applyNumberFormat="1" applyFont="1" applyAlignment="1">
      <alignment horizontal="left"/>
    </xf>
    <xf numFmtId="0" fontId="1" fillId="0" borderId="0" xfId="0" quotePrefix="1" applyNumberFormat="1" applyFont="1" applyAlignment="1">
      <alignment horizontal="left"/>
    </xf>
    <xf numFmtId="0" fontId="1" fillId="3" borderId="0" xfId="0" applyFont="1" applyFill="1" applyAlignment="1">
      <alignment horizontal="right" vertical="top"/>
    </xf>
    <xf numFmtId="0" fontId="0" fillId="3" borderId="0" xfId="0" applyFill="1" applyBorder="1"/>
    <xf numFmtId="0" fontId="1" fillId="3" borderId="0" xfId="0" applyFont="1" applyFill="1" applyBorder="1"/>
    <xf numFmtId="0" fontId="5" fillId="0" borderId="1" xfId="0" applyFont="1" applyBorder="1" applyAlignment="1" applyProtection="1">
      <alignment vertical="center"/>
      <protection locked="0" hidden="1"/>
    </xf>
    <xf numFmtId="0" fontId="1" fillId="0" borderId="1" xfId="0" applyFont="1" applyBorder="1" applyProtection="1">
      <protection locked="0" hidden="1"/>
    </xf>
    <xf numFmtId="0" fontId="1" fillId="0" borderId="1" xfId="0" applyFont="1" applyBorder="1" applyAlignment="1" applyProtection="1">
      <alignment wrapText="1"/>
      <protection locked="0" hidden="1"/>
    </xf>
    <xf numFmtId="0" fontId="1" fillId="0" borderId="1" xfId="0" applyFont="1" applyBorder="1" applyProtection="1">
      <protection hidden="1"/>
    </xf>
    <xf numFmtId="14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8" fillId="5" borderId="10" xfId="0" applyFont="1" applyFill="1" applyBorder="1" applyAlignment="1">
      <alignment horizontal="right" vertical="center"/>
    </xf>
    <xf numFmtId="0" fontId="5" fillId="0" borderId="12" xfId="0" applyFont="1" applyBorder="1" applyAlignment="1" applyProtection="1">
      <alignment vertical="center"/>
      <protection locked="0" hidden="1"/>
    </xf>
    <xf numFmtId="0" fontId="5" fillId="0" borderId="3" xfId="0" applyFont="1" applyBorder="1" applyAlignment="1">
      <alignment vertical="center"/>
    </xf>
    <xf numFmtId="0" fontId="5" fillId="0" borderId="13" xfId="0" applyFont="1" applyBorder="1" applyAlignment="1" applyProtection="1">
      <alignment vertical="center"/>
      <protection locked="0" hidden="1"/>
    </xf>
    <xf numFmtId="0" fontId="1" fillId="0" borderId="2" xfId="0" applyFont="1" applyBorder="1" applyProtection="1">
      <protection locked="0" hidden="1"/>
    </xf>
    <xf numFmtId="0" fontId="1" fillId="0" borderId="11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Protection="1">
      <protection locked="0" hidden="1"/>
    </xf>
    <xf numFmtId="0" fontId="1" fillId="0" borderId="2" xfId="0" applyFont="1" applyBorder="1" applyAlignment="1">
      <alignment wrapText="1"/>
    </xf>
    <xf numFmtId="0" fontId="1" fillId="0" borderId="3" xfId="0" applyFont="1" applyBorder="1" applyProtection="1">
      <protection locked="0" hidden="1"/>
    </xf>
    <xf numFmtId="0" fontId="2" fillId="0" borderId="3" xfId="0" applyFont="1" applyBorder="1" applyProtection="1">
      <protection locked="0" hidden="1"/>
    </xf>
    <xf numFmtId="0" fontId="1" fillId="0" borderId="13" xfId="0" applyFont="1" applyBorder="1"/>
    <xf numFmtId="0" fontId="1" fillId="0" borderId="25" xfId="0" applyFont="1" applyBorder="1"/>
    <xf numFmtId="0" fontId="6" fillId="0" borderId="3" xfId="0" applyFont="1" applyFill="1" applyBorder="1" applyAlignment="1" applyProtection="1">
      <alignment vertical="center"/>
      <protection locked="0" hidden="1"/>
    </xf>
    <xf numFmtId="0" fontId="6" fillId="0" borderId="13" xfId="0" applyFont="1" applyFill="1" applyBorder="1" applyAlignment="1" applyProtection="1">
      <alignment vertical="center"/>
      <protection locked="0" hidden="1"/>
    </xf>
    <xf numFmtId="0" fontId="1" fillId="0" borderId="13" xfId="0" applyFont="1" applyBorder="1" applyProtection="1">
      <protection locked="0" hidden="1"/>
    </xf>
    <xf numFmtId="0" fontId="1" fillId="0" borderId="12" xfId="0" applyFont="1" applyBorder="1"/>
    <xf numFmtId="0" fontId="6" fillId="0" borderId="25" xfId="0" applyFont="1" applyFill="1" applyBorder="1" applyAlignment="1" applyProtection="1">
      <alignment vertical="center"/>
      <protection locked="0" hidden="1"/>
    </xf>
    <xf numFmtId="0" fontId="1" fillId="0" borderId="25" xfId="0" applyFont="1" applyBorder="1" applyProtection="1">
      <protection locked="0" hidden="1"/>
    </xf>
    <xf numFmtId="0" fontId="1" fillId="4" borderId="18" xfId="0" applyFont="1" applyFill="1" applyBorder="1" applyAlignment="1" applyProtection="1">
      <alignment horizontal="left" vertical="top" wrapText="1"/>
      <protection hidden="1"/>
    </xf>
    <xf numFmtId="0" fontId="1" fillId="4" borderId="19" xfId="0" applyFont="1" applyFill="1" applyBorder="1" applyAlignment="1" applyProtection="1">
      <alignment horizontal="left" vertical="top" wrapText="1"/>
      <protection hidden="1"/>
    </xf>
    <xf numFmtId="0" fontId="1" fillId="4" borderId="20" xfId="0" applyFont="1" applyFill="1" applyBorder="1" applyAlignment="1" applyProtection="1">
      <alignment horizontal="left" vertical="top" wrapText="1"/>
      <protection hidden="1"/>
    </xf>
    <xf numFmtId="0" fontId="1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 applyProtection="1">
      <alignment horizontal="left" vertical="top"/>
      <protection locked="0" hidden="1"/>
    </xf>
    <xf numFmtId="0" fontId="1" fillId="0" borderId="23" xfId="0" applyFont="1" applyBorder="1" applyAlignment="1" applyProtection="1">
      <alignment horizontal="left" vertical="top"/>
      <protection locked="0" hidden="1"/>
    </xf>
    <xf numFmtId="0" fontId="1" fillId="0" borderId="24" xfId="0" applyFont="1" applyBorder="1" applyAlignment="1" applyProtection="1">
      <alignment horizontal="left" vertical="top"/>
      <protection locked="0" hidden="1"/>
    </xf>
    <xf numFmtId="0" fontId="1" fillId="0" borderId="22" xfId="0" applyFont="1" applyBorder="1" applyAlignment="1" applyProtection="1">
      <alignment horizontal="left" vertical="center"/>
      <protection locked="0" hidden="1"/>
    </xf>
    <xf numFmtId="0" fontId="1" fillId="0" borderId="23" xfId="0" applyFont="1" applyBorder="1" applyAlignment="1" applyProtection="1">
      <alignment horizontal="left" vertical="center"/>
      <protection locked="0" hidden="1"/>
    </xf>
    <xf numFmtId="0" fontId="1" fillId="0" borderId="24" xfId="0" applyFont="1" applyBorder="1" applyAlignment="1" applyProtection="1">
      <alignment horizontal="left" vertical="center"/>
      <protection locked="0" hidden="1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4" borderId="14" xfId="0" applyFont="1" applyFill="1" applyBorder="1" applyAlignment="1" applyProtection="1">
      <alignment horizontal="left"/>
      <protection hidden="1"/>
    </xf>
    <xf numFmtId="0" fontId="1" fillId="4" borderId="15" xfId="0" applyFont="1" applyFill="1" applyBorder="1" applyAlignment="1" applyProtection="1">
      <alignment horizontal="left"/>
      <protection hidden="1"/>
    </xf>
    <xf numFmtId="0" fontId="1" fillId="4" borderId="16" xfId="0" applyFont="1" applyFill="1" applyBorder="1" applyAlignment="1" applyProtection="1">
      <alignment horizontal="left"/>
      <protection hidden="1"/>
    </xf>
    <xf numFmtId="0" fontId="1" fillId="4" borderId="17" xfId="0" applyFont="1" applyFill="1" applyBorder="1" applyAlignment="1" applyProtection="1">
      <alignment horizontal="left"/>
      <protection hidden="1"/>
    </xf>
    <xf numFmtId="0" fontId="1" fillId="4" borderId="0" xfId="0" applyFont="1" applyFill="1" applyBorder="1" applyAlignment="1" applyProtection="1">
      <alignment horizontal="left"/>
      <protection hidden="1"/>
    </xf>
    <xf numFmtId="0" fontId="1" fillId="4" borderId="17" xfId="0" applyFont="1" applyFill="1" applyBorder="1" applyAlignment="1" applyProtection="1">
      <alignment horizontal="left" vertical="top" wrapText="1"/>
      <protection hidden="1"/>
    </xf>
    <xf numFmtId="0" fontId="1" fillId="4" borderId="0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wrapText="1"/>
    </xf>
  </cellXfs>
  <cellStyles count="1">
    <cellStyle name="Обычный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Лист1!$A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Drop" dropLines="10" dropStyle="combo" dx="16" fmlaLink="Лист1!$A$11" fmlaRange="Лист1!$D$12:$D$16" noThreeD="1" val="0"/>
</file>

<file path=xl/ctrlProps/ctrlProp6.xml><?xml version="1.0" encoding="utf-8"?>
<formControlPr xmlns="http://schemas.microsoft.com/office/spreadsheetml/2009/9/main" objectType="Drop" dropLines="10" dropStyle="combo" dx="16" fmlaLink="Лист1!$A$19" fmlaRange="Лист1!$D$21:$D$25" noThreeD="1" val="0"/>
</file>

<file path=xl/ctrlProps/ctrlProp7.xml><?xml version="1.0" encoding="utf-8"?>
<formControlPr xmlns="http://schemas.microsoft.com/office/spreadsheetml/2009/9/main" objectType="Drop" dropLines="10" dropStyle="combo" dx="16" fmlaLink="Лист1!$A$28" fmlaRange="Лист1!$D$29:$D$33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3</xdr:row>
      <xdr:rowOff>390525</xdr:rowOff>
    </xdr:from>
    <xdr:ext cx="3914244" cy="2520000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9125" y="1209675"/>
          <a:ext cx="3914244" cy="252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209550</xdr:rowOff>
        </xdr:from>
        <xdr:to>
          <xdr:col>8</xdr:col>
          <xdr:colOff>1085850</xdr:colOff>
          <xdr:row>3</xdr:row>
          <xdr:rowOff>323850</xdr:rowOff>
        </xdr:to>
        <xdr:sp macro="" textlink="">
          <xdr:nvSpPr>
            <xdr:cNvPr id="2168" name="Option Butto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питания Шлюза "Автон"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57150</xdr:rowOff>
        </xdr:from>
        <xdr:to>
          <xdr:col>8</xdr:col>
          <xdr:colOff>1457325</xdr:colOff>
          <xdr:row>4</xdr:row>
          <xdr:rowOff>400050</xdr:rowOff>
        </xdr:to>
        <xdr:sp macro="" textlink="">
          <xdr:nvSpPr>
            <xdr:cNvPr id="2169" name="Option Button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питания Шлюза "Автон" и организации транзитного подключения к шлюзу RS485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9525</xdr:rowOff>
        </xdr:from>
        <xdr:to>
          <xdr:col>11</xdr:col>
          <xdr:colOff>666750</xdr:colOff>
          <xdr:row>3</xdr:row>
          <xdr:rowOff>352425</xdr:rowOff>
        </xdr:to>
        <xdr:sp macro="" textlink="">
          <xdr:nvSpPr>
            <xdr:cNvPr id="2170" name="Option Button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получения напряжения 24 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</xdr:row>
          <xdr:rowOff>19050</xdr:rowOff>
        </xdr:from>
        <xdr:to>
          <xdr:col>11</xdr:col>
          <xdr:colOff>666750</xdr:colOff>
          <xdr:row>4</xdr:row>
          <xdr:rowOff>409575</xdr:rowOff>
        </xdr:to>
        <xdr:sp macro="" textlink="">
          <xdr:nvSpPr>
            <xdr:cNvPr id="2171" name="Option Button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питания Шлюза "Автон",  организации транзитного подключения к шлюзу RS485 и питания прочих потребителей напряжением 24В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66676</xdr:colOff>
      <xdr:row>4</xdr:row>
      <xdr:rowOff>371475</xdr:rowOff>
    </xdr:from>
    <xdr:ext cx="4293855" cy="2520000"/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1975"/>
          <a:ext cx="4293855" cy="2520000"/>
        </a:xfrm>
        <a:prstGeom prst="rect">
          <a:avLst/>
        </a:prstGeom>
      </xdr:spPr>
    </xdr:pic>
    <xdr:clientData/>
  </xdr:oneCellAnchor>
  <xdr:oneCellAnchor>
    <xdr:from>
      <xdr:col>8</xdr:col>
      <xdr:colOff>104775</xdr:colOff>
      <xdr:row>4</xdr:row>
      <xdr:rowOff>419100</xdr:rowOff>
    </xdr:from>
    <xdr:ext cx="4296172" cy="2520000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4375" y="4419600"/>
          <a:ext cx="4296172" cy="252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5</xdr:row>
          <xdr:rowOff>0</xdr:rowOff>
        </xdr:from>
        <xdr:to>
          <xdr:col>7</xdr:col>
          <xdr:colOff>1752600</xdr:colOff>
          <xdr:row>5</xdr:row>
          <xdr:rowOff>295275</xdr:rowOff>
        </xdr:to>
        <xdr:sp macro="" textlink="">
          <xdr:nvSpPr>
            <xdr:cNvPr id="2172" name="Drop Down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7</xdr:row>
          <xdr:rowOff>0</xdr:rowOff>
        </xdr:from>
        <xdr:to>
          <xdr:col>7</xdr:col>
          <xdr:colOff>1752600</xdr:colOff>
          <xdr:row>7</xdr:row>
          <xdr:rowOff>295275</xdr:rowOff>
        </xdr:to>
        <xdr:sp macro="" textlink="">
          <xdr:nvSpPr>
            <xdr:cNvPr id="2173" name="Drop Down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0</xdr:rowOff>
        </xdr:from>
        <xdr:to>
          <xdr:col>7</xdr:col>
          <xdr:colOff>1752600</xdr:colOff>
          <xdr:row>9</xdr:row>
          <xdr:rowOff>295275</xdr:rowOff>
        </xdr:to>
        <xdr:sp macro="" textlink="">
          <xdr:nvSpPr>
            <xdr:cNvPr id="2174" name="Drop Down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0</xdr:col>
      <xdr:colOff>85726</xdr:colOff>
      <xdr:row>3</xdr:row>
      <xdr:rowOff>314325</xdr:rowOff>
    </xdr:from>
    <xdr:ext cx="4285217" cy="25200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6" y="1133475"/>
          <a:ext cx="4285217" cy="252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а2" displayName="Таблица2" ref="D4:D8" totalsRowShown="0" headerRowDxfId="14" dataDxfId="13">
  <autoFilter ref="D4:D8"/>
  <tableColumns count="1">
    <tableColumn id="1" name="Столбец1" dataDxfId="1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D11:E16" totalsRowShown="0" headerRowDxfId="11" dataDxfId="10">
  <autoFilter ref="D11:E16"/>
  <tableColumns count="2">
    <tableColumn id="1" name="Столбец1" dataDxfId="9"/>
    <tableColumn id="2" name="Столбец2" dataDxfId="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D20:E25" totalsRowShown="0" headerRowDxfId="7" dataDxfId="6">
  <autoFilter ref="D20:E25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D28:E33" totalsRowShown="0" headerRowDxfId="3" dataDxfId="2">
  <autoFilter ref="D28:E33"/>
  <tableColumns count="2">
    <tableColumn id="1" name="Столбец1" dataDxfId="1"/>
    <tableColumn id="2" name="Столбец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N33"/>
  <sheetViews>
    <sheetView tabSelected="1" zoomScaleNormal="100" workbookViewId="0">
      <selection activeCell="R4" sqref="R4"/>
    </sheetView>
  </sheetViews>
  <sheetFormatPr defaultRowHeight="15.75" x14ac:dyDescent="0.25"/>
  <cols>
    <col min="1" max="1" width="1.5703125" style="1" customWidth="1"/>
    <col min="2" max="2" width="3.28515625" style="1" customWidth="1"/>
    <col min="3" max="3" width="13.140625" style="1" customWidth="1"/>
    <col min="4" max="5" width="4.28515625" style="1" customWidth="1"/>
    <col min="6" max="7" width="5.140625" style="1" customWidth="1"/>
    <col min="8" max="8" width="30.7109375" style="1" customWidth="1"/>
    <col min="9" max="9" width="22" style="1" customWidth="1"/>
    <col min="10" max="10" width="21.42578125" style="1" customWidth="1"/>
    <col min="11" max="11" width="1.28515625" style="1" customWidth="1"/>
    <col min="12" max="12" width="22.5703125" style="1" customWidth="1"/>
    <col min="13" max="13" width="0.7109375" style="1" customWidth="1"/>
    <col min="14" max="14" width="4.140625" style="15" customWidth="1"/>
    <col min="15" max="15" width="12.140625" style="1" customWidth="1"/>
    <col min="16" max="16384" width="9.140625" style="1"/>
  </cols>
  <sheetData>
    <row r="1" spans="1:13" ht="17.25" customHeight="1" x14ac:dyDescent="0.25">
      <c r="A1" s="9"/>
      <c r="B1" s="69"/>
      <c r="C1" s="70"/>
      <c r="D1" s="70"/>
      <c r="E1" s="70"/>
      <c r="F1" s="70"/>
      <c r="G1" s="70"/>
      <c r="H1" s="70"/>
      <c r="I1" s="70"/>
      <c r="J1" s="70"/>
      <c r="K1" s="71"/>
      <c r="L1" s="48" t="s">
        <v>35</v>
      </c>
      <c r="M1" s="10"/>
    </row>
    <row r="2" spans="1:13" ht="32.25" customHeight="1" x14ac:dyDescent="0.25">
      <c r="A2" s="9"/>
      <c r="B2" s="9"/>
      <c r="C2" s="14" t="s">
        <v>14</v>
      </c>
      <c r="D2" s="14"/>
      <c r="E2" s="14"/>
      <c r="F2" s="14"/>
      <c r="G2" s="14"/>
      <c r="H2" s="14"/>
      <c r="I2" s="14"/>
      <c r="J2" s="9"/>
      <c r="K2" s="9"/>
      <c r="L2" s="10"/>
      <c r="M2" s="10"/>
    </row>
    <row r="3" spans="1:13" ht="18" customHeight="1" x14ac:dyDescent="0.25">
      <c r="A3" s="9"/>
      <c r="B3" s="9" t="s">
        <v>15</v>
      </c>
      <c r="C3" s="14"/>
      <c r="D3" s="14"/>
      <c r="E3" s="14"/>
      <c r="F3" s="14"/>
      <c r="G3" s="14"/>
      <c r="H3" s="14"/>
      <c r="I3" s="14"/>
      <c r="J3" s="9"/>
      <c r="K3" s="9"/>
      <c r="L3" s="10"/>
      <c r="M3" s="10"/>
    </row>
    <row r="4" spans="1:13" ht="250.5" customHeight="1" x14ac:dyDescent="0.25">
      <c r="A4" s="9"/>
      <c r="B4" s="9"/>
      <c r="C4" s="14"/>
      <c r="D4" s="14"/>
      <c r="E4" s="14"/>
      <c r="F4" s="14"/>
      <c r="G4" s="14"/>
      <c r="H4" s="14"/>
      <c r="I4" s="14"/>
      <c r="J4" s="9"/>
      <c r="K4" s="9"/>
      <c r="L4" s="10"/>
      <c r="M4" s="10"/>
    </row>
    <row r="5" spans="1:13" ht="237.75" customHeight="1" thickBot="1" x14ac:dyDescent="0.3">
      <c r="A5" s="9"/>
      <c r="B5" s="9"/>
      <c r="C5" s="14"/>
      <c r="D5" s="14"/>
      <c r="E5" s="14"/>
      <c r="F5" s="14"/>
      <c r="G5" s="14"/>
      <c r="H5" s="42"/>
      <c r="I5" s="50"/>
      <c r="J5" s="9"/>
      <c r="K5" s="9"/>
      <c r="L5" s="10"/>
      <c r="M5" s="10"/>
    </row>
    <row r="6" spans="1:13" ht="24.95" customHeight="1" x14ac:dyDescent="0.25">
      <c r="A6" s="9"/>
      <c r="B6" s="45" t="s">
        <v>18</v>
      </c>
      <c r="C6" s="42"/>
      <c r="D6" s="42"/>
      <c r="E6" s="42"/>
      <c r="F6" s="42"/>
      <c r="G6" s="42"/>
      <c r="H6" s="49"/>
      <c r="I6" s="53"/>
      <c r="J6" s="52"/>
      <c r="K6" s="43"/>
      <c r="L6" s="44"/>
      <c r="M6" s="10"/>
    </row>
    <row r="7" spans="1:13" ht="3.95" customHeight="1" thickBot="1" x14ac:dyDescent="0.3">
      <c r="A7" s="9"/>
      <c r="B7" s="45"/>
      <c r="C7" s="42"/>
      <c r="D7" s="42"/>
      <c r="E7" s="42"/>
      <c r="F7" s="42"/>
      <c r="G7" s="42"/>
      <c r="H7" s="42"/>
      <c r="I7" s="51"/>
      <c r="J7" s="43"/>
      <c r="K7" s="43"/>
      <c r="L7" s="44"/>
      <c r="M7" s="10"/>
    </row>
    <row r="8" spans="1:13" ht="24.95" customHeight="1" x14ac:dyDescent="0.25">
      <c r="A8" s="9"/>
      <c r="B8" s="45" t="str">
        <f>Лист1!C18</f>
        <v/>
      </c>
      <c r="C8" s="42"/>
      <c r="D8" s="42"/>
      <c r="E8" s="42"/>
      <c r="F8" s="42"/>
      <c r="G8" s="42"/>
      <c r="H8" s="42"/>
      <c r="I8" s="53"/>
      <c r="J8" s="43"/>
      <c r="K8" s="43"/>
      <c r="L8" s="44"/>
      <c r="M8" s="10"/>
    </row>
    <row r="9" spans="1:13" ht="3.95" customHeight="1" thickBot="1" x14ac:dyDescent="0.3">
      <c r="A9" s="9"/>
      <c r="B9" s="45"/>
      <c r="C9" s="42"/>
      <c r="D9" s="42"/>
      <c r="E9" s="42"/>
      <c r="F9" s="42"/>
      <c r="G9" s="42"/>
      <c r="H9" s="42"/>
      <c r="I9" s="42"/>
      <c r="J9" s="43"/>
      <c r="K9" s="43"/>
      <c r="L9" s="44"/>
      <c r="M9" s="10"/>
    </row>
    <row r="10" spans="1:13" ht="24.95" customHeight="1" x14ac:dyDescent="0.25">
      <c r="A10" s="9"/>
      <c r="B10" s="45" t="str">
        <f>Лист1!C27</f>
        <v>Кабель 24 В</v>
      </c>
      <c r="C10" s="42"/>
      <c r="D10" s="42"/>
      <c r="E10" s="42"/>
      <c r="F10" s="42"/>
      <c r="G10" s="42"/>
      <c r="H10" s="42"/>
      <c r="I10" s="53"/>
      <c r="J10" s="43"/>
      <c r="K10" s="43"/>
      <c r="L10" s="44"/>
      <c r="M10" s="10"/>
    </row>
    <row r="11" spans="1:13" ht="3.95" customHeight="1" thickBot="1" x14ac:dyDescent="0.3">
      <c r="A11" s="9"/>
      <c r="B11" s="9"/>
      <c r="C11" s="43"/>
      <c r="D11" s="43"/>
      <c r="E11" s="43"/>
      <c r="F11" s="43"/>
      <c r="G11" s="56"/>
      <c r="H11" s="56"/>
      <c r="I11" s="56"/>
      <c r="J11" s="56"/>
      <c r="K11" s="56"/>
      <c r="L11" s="57"/>
      <c r="M11" s="10"/>
    </row>
    <row r="12" spans="1:13" ht="64.5" customHeight="1" x14ac:dyDescent="0.25">
      <c r="A12" s="9"/>
      <c r="B12" s="11" t="s">
        <v>6</v>
      </c>
      <c r="C12" s="43"/>
      <c r="D12" s="43"/>
      <c r="E12" s="43"/>
      <c r="F12" s="54"/>
      <c r="G12" s="72"/>
      <c r="H12" s="73"/>
      <c r="I12" s="73"/>
      <c r="J12" s="73"/>
      <c r="K12" s="73"/>
      <c r="L12" s="74"/>
      <c r="M12" s="55"/>
    </row>
    <row r="13" spans="1:13" ht="3.95" customHeight="1" thickBot="1" x14ac:dyDescent="0.3">
      <c r="A13" s="9"/>
      <c r="B13" s="9"/>
      <c r="C13" s="9"/>
      <c r="D13" s="12"/>
      <c r="E13" s="12"/>
      <c r="F13" s="12"/>
      <c r="G13" s="59"/>
      <c r="H13" s="58"/>
      <c r="I13" s="58"/>
      <c r="J13" s="58"/>
      <c r="K13" s="58"/>
      <c r="L13" s="58"/>
      <c r="M13" s="10"/>
    </row>
    <row r="14" spans="1:13" ht="25.5" customHeight="1" x14ac:dyDescent="0.25">
      <c r="A14" s="9"/>
      <c r="B14" s="9" t="s">
        <v>5</v>
      </c>
      <c r="C14" s="54"/>
      <c r="D14" s="75"/>
      <c r="E14" s="76"/>
      <c r="F14" s="76"/>
      <c r="G14" s="77"/>
      <c r="H14" s="52"/>
      <c r="I14" s="43"/>
      <c r="J14" s="43"/>
      <c r="K14" s="43"/>
      <c r="L14" s="43"/>
      <c r="M14" s="10"/>
    </row>
    <row r="15" spans="1:13" ht="9.9499999999999993" customHeight="1" x14ac:dyDescent="0.25">
      <c r="A15" s="9"/>
      <c r="B15" s="9"/>
      <c r="C15" s="9"/>
      <c r="D15" s="58"/>
      <c r="E15" s="58"/>
      <c r="F15" s="58"/>
      <c r="G15" s="58"/>
      <c r="H15" s="9"/>
      <c r="I15" s="9"/>
      <c r="J15" s="9"/>
      <c r="K15" s="9"/>
      <c r="L15" s="9"/>
      <c r="M15" s="10"/>
    </row>
    <row r="16" spans="1:13" ht="24.95" customHeight="1" thickBot="1" x14ac:dyDescent="0.3">
      <c r="A16" s="9"/>
      <c r="B16" s="9" t="s"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ht="24.95" customHeight="1" x14ac:dyDescent="0.25">
      <c r="A17" s="9"/>
      <c r="B17" s="9"/>
      <c r="C17" s="9" t="s">
        <v>1</v>
      </c>
      <c r="D17" s="9"/>
      <c r="E17" s="9"/>
      <c r="F17" s="9"/>
      <c r="G17" s="75"/>
      <c r="H17" s="76"/>
      <c r="I17" s="76"/>
      <c r="J17" s="76"/>
      <c r="K17" s="76"/>
      <c r="L17" s="77"/>
      <c r="M17" s="10"/>
    </row>
    <row r="18" spans="1:13" ht="3.95" customHeight="1" thickBot="1" x14ac:dyDescent="0.3">
      <c r="A18" s="9"/>
      <c r="B18" s="9"/>
      <c r="C18" s="9"/>
      <c r="D18" s="12"/>
      <c r="E18" s="12"/>
      <c r="F18" s="12"/>
      <c r="G18" s="12"/>
      <c r="H18" s="12"/>
      <c r="I18" s="12"/>
      <c r="J18" s="60"/>
      <c r="K18" s="60"/>
      <c r="L18" s="56"/>
      <c r="M18" s="10"/>
    </row>
    <row r="19" spans="1:13" ht="24.95" customHeight="1" x14ac:dyDescent="0.25">
      <c r="A19" s="9"/>
      <c r="B19" s="9"/>
      <c r="C19" s="9" t="s">
        <v>2</v>
      </c>
      <c r="D19" s="75"/>
      <c r="E19" s="76"/>
      <c r="F19" s="76"/>
      <c r="G19" s="76"/>
      <c r="H19" s="76"/>
      <c r="I19" s="76"/>
      <c r="J19" s="76"/>
      <c r="K19" s="76"/>
      <c r="L19" s="77"/>
      <c r="M19" s="55"/>
    </row>
    <row r="20" spans="1:13" ht="3.95" customHeight="1" thickBot="1" x14ac:dyDescent="0.3">
      <c r="A20" s="9"/>
      <c r="B20" s="9"/>
      <c r="C20" s="9"/>
      <c r="D20" s="58"/>
      <c r="E20" s="59"/>
      <c r="F20" s="59"/>
      <c r="G20" s="59"/>
      <c r="H20" s="59"/>
      <c r="I20" s="59"/>
      <c r="J20" s="64"/>
      <c r="K20" s="64"/>
      <c r="L20" s="65"/>
      <c r="M20" s="10"/>
    </row>
    <row r="21" spans="1:13" ht="24.95" customHeight="1" x14ac:dyDescent="0.25">
      <c r="A21" s="9"/>
      <c r="B21" s="9"/>
      <c r="C21" s="9" t="s">
        <v>3</v>
      </c>
      <c r="D21" s="63"/>
      <c r="E21" s="78"/>
      <c r="F21" s="79"/>
      <c r="G21" s="79"/>
      <c r="H21" s="79"/>
      <c r="I21" s="79"/>
      <c r="J21" s="79"/>
      <c r="K21" s="79"/>
      <c r="L21" s="80"/>
      <c r="M21" s="55"/>
    </row>
    <row r="22" spans="1:13" ht="3.95" customHeight="1" thickBot="1" x14ac:dyDescent="0.3">
      <c r="A22" s="9"/>
      <c r="B22" s="9"/>
      <c r="C22" s="9"/>
      <c r="D22" s="9"/>
      <c r="E22" s="58"/>
      <c r="F22" s="58"/>
      <c r="G22" s="58"/>
      <c r="H22" s="58"/>
      <c r="I22" s="58"/>
      <c r="J22" s="61"/>
      <c r="K22" s="61"/>
      <c r="L22" s="62"/>
      <c r="M22" s="10"/>
    </row>
    <row r="23" spans="1:13" ht="24.95" customHeight="1" x14ac:dyDescent="0.25">
      <c r="A23" s="9"/>
      <c r="B23" s="9"/>
      <c r="C23" s="9" t="s">
        <v>4</v>
      </c>
      <c r="D23" s="9"/>
      <c r="E23" s="78"/>
      <c r="F23" s="79"/>
      <c r="G23" s="79"/>
      <c r="H23" s="79"/>
      <c r="I23" s="79"/>
      <c r="J23" s="79"/>
      <c r="K23" s="79"/>
      <c r="L23" s="80"/>
      <c r="M23" s="10"/>
    </row>
    <row r="24" spans="1:13" ht="3.9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6"/>
      <c r="K24" s="16"/>
      <c r="L24" s="9"/>
      <c r="M24" s="10"/>
    </row>
    <row r="25" spans="1:13" s="15" customFormat="1" ht="4.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41"/>
      <c r="L25" s="17"/>
      <c r="M25" s="10"/>
    </row>
    <row r="26" spans="1:13" ht="14.25" customHeight="1" x14ac:dyDescent="0.25">
      <c r="A26" s="13"/>
      <c r="B26" s="13" t="s">
        <v>7</v>
      </c>
      <c r="C26" s="13"/>
      <c r="D26" s="13"/>
      <c r="E26" s="13"/>
      <c r="F26" s="13"/>
      <c r="G26" s="13"/>
      <c r="H26" s="13"/>
      <c r="I26" s="13"/>
      <c r="J26" s="13"/>
      <c r="K26" s="41"/>
      <c r="L26" s="17"/>
      <c r="M26" s="10"/>
    </row>
    <row r="27" spans="1:13" ht="17.25" customHeight="1" x14ac:dyDescent="0.25">
      <c r="A27" s="13"/>
      <c r="B27" s="13"/>
      <c r="C27" s="81" t="str">
        <f>Лист1!B37</f>
        <v>Блок питания "Автон" (24В, Ex)</v>
      </c>
      <c r="D27" s="82"/>
      <c r="E27" s="82"/>
      <c r="F27" s="82"/>
      <c r="G27" s="82"/>
      <c r="H27" s="82"/>
      <c r="I27" s="82"/>
      <c r="J27" s="83"/>
      <c r="K27" s="41"/>
      <c r="L27" s="17"/>
      <c r="M27" s="10"/>
    </row>
    <row r="28" spans="1:13" ht="17.25" customHeight="1" x14ac:dyDescent="0.25">
      <c r="A28" s="21"/>
      <c r="B28" s="22" t="s">
        <v>17</v>
      </c>
      <c r="C28" s="23"/>
      <c r="D28" s="23"/>
      <c r="E28" s="23"/>
      <c r="F28" s="23"/>
      <c r="G28" s="23"/>
      <c r="H28" s="23"/>
      <c r="I28" s="23"/>
      <c r="J28" s="21"/>
      <c r="K28" s="41"/>
      <c r="L28" s="17"/>
      <c r="M28" s="10"/>
    </row>
    <row r="29" spans="1:13" ht="15.75" customHeight="1" x14ac:dyDescent="0.25">
      <c r="A29" s="21"/>
      <c r="B29" s="24"/>
      <c r="C29" s="84" t="s">
        <v>27</v>
      </c>
      <c r="D29" s="85"/>
      <c r="E29" s="85"/>
      <c r="F29" s="85"/>
      <c r="G29" s="85"/>
      <c r="H29" s="85"/>
      <c r="I29" s="85"/>
      <c r="J29" s="85"/>
      <c r="K29" s="41"/>
      <c r="L29" s="17"/>
      <c r="M29" s="10"/>
    </row>
    <row r="30" spans="1:13" ht="47.25" customHeight="1" x14ac:dyDescent="0.25">
      <c r="A30" s="40"/>
      <c r="B30" s="41"/>
      <c r="C30" s="86" t="str">
        <f ca="1">Лист1!B39</f>
        <v/>
      </c>
      <c r="D30" s="87"/>
      <c r="E30" s="87"/>
      <c r="F30" s="87"/>
      <c r="G30" s="87"/>
      <c r="H30" s="87"/>
      <c r="I30" s="87"/>
      <c r="J30" s="87"/>
      <c r="K30" s="41"/>
      <c r="L30" s="17"/>
      <c r="M30" s="10"/>
    </row>
    <row r="31" spans="1:13" x14ac:dyDescent="0.25">
      <c r="A31" s="13"/>
      <c r="B31" s="13" t="s">
        <v>6</v>
      </c>
      <c r="C31" s="18"/>
      <c r="D31" s="18"/>
      <c r="E31" s="18"/>
      <c r="F31" s="18"/>
      <c r="G31" s="18"/>
      <c r="H31" s="18"/>
      <c r="I31" s="18"/>
      <c r="J31" s="13"/>
      <c r="K31" s="41"/>
      <c r="L31" s="17"/>
      <c r="M31" s="10"/>
    </row>
    <row r="32" spans="1:13" ht="65.25" customHeight="1" x14ac:dyDescent="0.25">
      <c r="A32" s="13"/>
      <c r="B32" s="13"/>
      <c r="C32" s="66" t="str">
        <f>IF(G12="","",G12)</f>
        <v/>
      </c>
      <c r="D32" s="67"/>
      <c r="E32" s="67"/>
      <c r="F32" s="67"/>
      <c r="G32" s="67"/>
      <c r="H32" s="67"/>
      <c r="I32" s="67"/>
      <c r="J32" s="68"/>
      <c r="K32" s="41"/>
      <c r="L32" s="17"/>
      <c r="M32" s="10"/>
    </row>
    <row r="33" spans="1:13" ht="9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41"/>
      <c r="L33" s="17"/>
      <c r="M33" s="10"/>
    </row>
  </sheetData>
  <sheetProtection password="C7C8" sheet="1" objects="1" scenarios="1"/>
  <mergeCells count="11">
    <mergeCell ref="C32:J32"/>
    <mergeCell ref="B1:K1"/>
    <mergeCell ref="G12:L12"/>
    <mergeCell ref="D14:G14"/>
    <mergeCell ref="G17:L17"/>
    <mergeCell ref="D19:L19"/>
    <mergeCell ref="E21:L21"/>
    <mergeCell ref="E23:L23"/>
    <mergeCell ref="C27:J27"/>
    <mergeCell ref="C29:J29"/>
    <mergeCell ref="C30:J30"/>
  </mergeCells>
  <pageMargins left="0.55118110236220474" right="0.27559055118110237" top="0.62992125984251968" bottom="0.27559055118110237" header="0.19685039370078741" footer="0.23622047244094491"/>
  <pageSetup paperSize="9" scale="73" orientation="portrait" r:id="rId1"/>
  <rowBreaks count="1" manualBreakCount="1">
    <brk id="13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68" r:id="rId4" name="Option Button 120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209550</xdr:rowOff>
                  </from>
                  <to>
                    <xdr:col>8</xdr:col>
                    <xdr:colOff>1085850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" name="Option Button 121">
              <controlPr defaultSize="0" autoFill="0" autoLine="0" autoPict="0">
                <anchor moveWithCells="1">
                  <from>
                    <xdr:col>1</xdr:col>
                    <xdr:colOff>19050</xdr:colOff>
                    <xdr:row>4</xdr:row>
                    <xdr:rowOff>57150</xdr:rowOff>
                  </from>
                  <to>
                    <xdr:col>8</xdr:col>
                    <xdr:colOff>1457325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" name="Option Button 12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9525</xdr:rowOff>
                  </from>
                  <to>
                    <xdr:col>11</xdr:col>
                    <xdr:colOff>666750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7" name="Option Button 123">
              <controlPr defaultSize="0" autoFill="0" autoLine="0" autoPict="0">
                <anchor moveWithCells="1">
                  <from>
                    <xdr:col>8</xdr:col>
                    <xdr:colOff>47625</xdr:colOff>
                    <xdr:row>4</xdr:row>
                    <xdr:rowOff>19050</xdr:rowOff>
                  </from>
                  <to>
                    <xdr:col>11</xdr:col>
                    <xdr:colOff>666750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8" name="Drop Down 124">
              <controlPr defaultSize="0" autoLine="0" autoPict="0">
                <anchor moveWithCells="1">
                  <from>
                    <xdr:col>7</xdr:col>
                    <xdr:colOff>257175</xdr:colOff>
                    <xdr:row>5</xdr:row>
                    <xdr:rowOff>0</xdr:rowOff>
                  </from>
                  <to>
                    <xdr:col>7</xdr:col>
                    <xdr:colOff>1752600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" name="Drop Down 125">
              <controlPr defaultSize="0" autoLine="0" autoPict="0">
                <anchor moveWithCells="1">
                  <from>
                    <xdr:col>7</xdr:col>
                    <xdr:colOff>257175</xdr:colOff>
                    <xdr:row>7</xdr:row>
                    <xdr:rowOff>0</xdr:rowOff>
                  </from>
                  <to>
                    <xdr:col>7</xdr:col>
                    <xdr:colOff>1752600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" name="Drop Down 126">
              <controlPr defaultSize="0" autoLine="0" autoPict="0">
                <anchor moveWithCells="1">
                  <from>
                    <xdr:col>7</xdr:col>
                    <xdr:colOff>257175</xdr:colOff>
                    <xdr:row>9</xdr:row>
                    <xdr:rowOff>0</xdr:rowOff>
                  </from>
                  <to>
                    <xdr:col>7</xdr:col>
                    <xdr:colOff>1752600</xdr:colOff>
                    <xdr:row>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N60"/>
  <sheetViews>
    <sheetView topLeftCell="A19" zoomScaleNormal="100" workbookViewId="0">
      <selection activeCell="B48" sqref="B48"/>
    </sheetView>
  </sheetViews>
  <sheetFormatPr defaultRowHeight="15.75" x14ac:dyDescent="0.25"/>
  <cols>
    <col min="1" max="1" width="6.7109375" style="1" customWidth="1"/>
    <col min="2" max="2" width="40.85546875" style="4" customWidth="1"/>
    <col min="3" max="3" width="28.85546875" style="1" customWidth="1"/>
    <col min="4" max="4" width="34.7109375" style="6" customWidth="1"/>
    <col min="5" max="5" width="21.28515625" style="6" customWidth="1"/>
    <col min="6" max="6" width="15.42578125" style="6" customWidth="1"/>
    <col min="7" max="7" width="24.140625" style="1" customWidth="1"/>
    <col min="8" max="8" width="21.5703125" style="1" customWidth="1"/>
    <col min="9" max="9" width="29.140625" style="1" customWidth="1"/>
    <col min="10" max="10" width="4.5703125" style="1" customWidth="1"/>
    <col min="11" max="11" width="15.42578125" style="1" customWidth="1"/>
    <col min="12" max="12" width="23.140625" style="1" customWidth="1"/>
    <col min="13" max="13" width="15.140625" style="1" customWidth="1"/>
    <col min="14" max="14" width="28.140625" style="1" customWidth="1"/>
    <col min="15" max="16384" width="9.140625" style="1"/>
  </cols>
  <sheetData>
    <row r="1" spans="1:5" ht="24" customHeight="1" x14ac:dyDescent="0.25">
      <c r="A1" s="88" t="s">
        <v>8</v>
      </c>
      <c r="B1" s="88"/>
      <c r="C1" s="2" t="s">
        <v>9</v>
      </c>
      <c r="D1" s="2" t="s">
        <v>11</v>
      </c>
    </row>
    <row r="2" spans="1:5" ht="18.75" customHeight="1" x14ac:dyDescent="0.25">
      <c r="A2" s="2"/>
      <c r="B2" s="3"/>
      <c r="C2" s="2"/>
    </row>
    <row r="3" spans="1:5" ht="18.75" customHeight="1" x14ac:dyDescent="0.25">
      <c r="A3" s="2"/>
      <c r="B3" s="8" t="s">
        <v>13</v>
      </c>
      <c r="C3" s="2"/>
    </row>
    <row r="4" spans="1:5" ht="18.75" customHeight="1" x14ac:dyDescent="0.25">
      <c r="A4" s="19">
        <v>3</v>
      </c>
      <c r="B4" s="19" t="str">
        <f>INDEX(Таблица2[],A4,1)</f>
        <v>24В, Ex</v>
      </c>
      <c r="C4" s="7" t="str">
        <f>B4</f>
        <v>24В, Ex</v>
      </c>
      <c r="D4" s="6" t="s">
        <v>12</v>
      </c>
    </row>
    <row r="5" spans="1:5" ht="18.75" customHeight="1" x14ac:dyDescent="0.25">
      <c r="A5" s="2"/>
      <c r="B5" s="3"/>
      <c r="C5" s="2"/>
      <c r="D5" s="6" t="s">
        <v>16</v>
      </c>
    </row>
    <row r="6" spans="1:5" ht="18.75" customHeight="1" x14ac:dyDescent="0.25">
      <c r="A6" s="2"/>
      <c r="B6" s="3"/>
      <c r="C6" s="2"/>
      <c r="D6" s="6" t="s">
        <v>29</v>
      </c>
    </row>
    <row r="7" spans="1:5" ht="18.75" customHeight="1" x14ac:dyDescent="0.25">
      <c r="A7" s="2"/>
      <c r="B7" s="3"/>
      <c r="C7" s="2"/>
      <c r="D7" s="6" t="s">
        <v>28</v>
      </c>
    </row>
    <row r="8" spans="1:5" ht="18.75" customHeight="1" x14ac:dyDescent="0.25">
      <c r="A8" s="2"/>
      <c r="B8" s="3"/>
      <c r="C8" s="2"/>
      <c r="D8" s="6" t="s">
        <v>30</v>
      </c>
    </row>
    <row r="9" spans="1:5" ht="18.75" customHeight="1" x14ac:dyDescent="0.25">
      <c r="A9" s="2"/>
      <c r="B9" s="25"/>
      <c r="C9" s="2"/>
    </row>
    <row r="10" spans="1:5" ht="18.75" customHeight="1" x14ac:dyDescent="0.25">
      <c r="B10" s="8" t="s">
        <v>18</v>
      </c>
      <c r="C10" s="2"/>
    </row>
    <row r="11" spans="1:5" ht="18.75" customHeight="1" x14ac:dyDescent="0.25">
      <c r="A11" s="27">
        <v>1</v>
      </c>
      <c r="B11" s="19" t="str">
        <f>INDEX(Таблица1[],A11,1)</f>
        <v>не требуется</v>
      </c>
      <c r="C11" s="26" t="str">
        <f>INDEX(Таблица1[],A11,2)</f>
        <v/>
      </c>
      <c r="D11" s="6" t="s">
        <v>12</v>
      </c>
      <c r="E11" s="6" t="s">
        <v>21</v>
      </c>
    </row>
    <row r="12" spans="1:5" ht="18.75" customHeight="1" x14ac:dyDescent="0.25">
      <c r="A12" s="35"/>
      <c r="B12" s="36"/>
      <c r="C12" s="28" t="str">
        <f>IF(C11="","","Комплектуется кабелем КГТП 3х1-380/660 длиной "&amp;C11&amp;" или аналогичным")</f>
        <v/>
      </c>
      <c r="D12" s="6" t="s">
        <v>26</v>
      </c>
      <c r="E12" s="34" t="s">
        <v>10</v>
      </c>
    </row>
    <row r="13" spans="1:5" ht="18.75" customHeight="1" x14ac:dyDescent="0.25">
      <c r="A13" s="2"/>
      <c r="B13" s="3"/>
      <c r="C13" s="2"/>
      <c r="D13" s="6" t="s">
        <v>23</v>
      </c>
      <c r="E13" s="6" t="s">
        <v>23</v>
      </c>
    </row>
    <row r="14" spans="1:5" ht="18.75" customHeight="1" x14ac:dyDescent="0.25">
      <c r="B14" s="3"/>
      <c r="C14" s="2"/>
      <c r="D14" s="6" t="s">
        <v>24</v>
      </c>
      <c r="E14" s="6" t="s">
        <v>24</v>
      </c>
    </row>
    <row r="15" spans="1:5" ht="18.75" customHeight="1" x14ac:dyDescent="0.25">
      <c r="B15" s="3"/>
      <c r="C15" s="2"/>
      <c r="D15" s="6" t="s">
        <v>25</v>
      </c>
      <c r="E15" s="6" t="s">
        <v>25</v>
      </c>
    </row>
    <row r="16" spans="1:5" ht="18.75" customHeight="1" x14ac:dyDescent="0.25">
      <c r="B16" s="3"/>
      <c r="C16" s="2"/>
      <c r="D16" s="6" t="s">
        <v>22</v>
      </c>
      <c r="E16" s="6" t="str">
        <f>'Опросный лист Блок питания'!I6&amp;" м"</f>
        <v xml:space="preserve"> м</v>
      </c>
    </row>
    <row r="17" spans="1:14" ht="18.75" customHeight="1" x14ac:dyDescent="0.25">
      <c r="B17" s="25"/>
      <c r="C17" s="2"/>
    </row>
    <row r="18" spans="1:14" ht="18.75" customHeight="1" x14ac:dyDescent="0.25">
      <c r="B18" s="8" t="s">
        <v>19</v>
      </c>
      <c r="C18" s="27" t="str">
        <f>IF(OR(A4=2,A4=4),"Кабель для входящего разъема RS485","")</f>
        <v/>
      </c>
    </row>
    <row r="19" spans="1:14" ht="18.75" customHeight="1" x14ac:dyDescent="0.25">
      <c r="A19" s="27">
        <v>1</v>
      </c>
      <c r="B19" s="19" t="str">
        <f ca="1">INDEX(Таблица3[],A19,1)</f>
        <v/>
      </c>
      <c r="C19" s="26" t="str">
        <f ca="1">INDEX(Таблица3[],A19,2)</f>
        <v/>
      </c>
      <c r="D19" s="1"/>
      <c r="E19" s="1"/>
      <c r="F19" s="1"/>
    </row>
    <row r="20" spans="1:14" ht="18.75" customHeight="1" x14ac:dyDescent="0.25">
      <c r="A20" s="2"/>
      <c r="B20" s="3"/>
      <c r="C20" s="39" t="str">
        <f ca="1">IF(C19="","","Комплектуется кабелем КЭРсЭУнг(D)-FRHF 5x0,2 длиной "&amp;C19&amp;" или аналогичным")</f>
        <v/>
      </c>
      <c r="D20" s="6" t="s">
        <v>12</v>
      </c>
      <c r="E20" s="6" t="s">
        <v>21</v>
      </c>
      <c r="F20" s="29" t="s">
        <v>16</v>
      </c>
      <c r="G20" s="30" t="s">
        <v>29</v>
      </c>
      <c r="H20" s="30" t="s">
        <v>28</v>
      </c>
      <c r="I20" s="30" t="s">
        <v>30</v>
      </c>
      <c r="J20" s="33"/>
      <c r="K20" s="29" t="s">
        <v>16</v>
      </c>
      <c r="L20" s="30" t="s">
        <v>29</v>
      </c>
      <c r="M20" s="30" t="s">
        <v>28</v>
      </c>
      <c r="N20" s="30" t="s">
        <v>30</v>
      </c>
    </row>
    <row r="21" spans="1:14" ht="18.75" customHeight="1" x14ac:dyDescent="0.25">
      <c r="A21" s="2"/>
      <c r="B21" s="3"/>
      <c r="C21" s="35"/>
      <c r="D21" s="37" t="str">
        <f ca="1">OFFSET(F21,0,A4-1,,)</f>
        <v/>
      </c>
      <c r="E21" s="38" t="str">
        <f ca="1">OFFSET(K21,0,A4-1,,)</f>
        <v/>
      </c>
      <c r="F21" s="31" t="s">
        <v>10</v>
      </c>
      <c r="G21" s="30" t="s">
        <v>26</v>
      </c>
      <c r="H21" s="32" t="s">
        <v>10</v>
      </c>
      <c r="I21" s="30" t="s">
        <v>26</v>
      </c>
      <c r="J21" s="33"/>
      <c r="K21" s="31" t="s">
        <v>10</v>
      </c>
      <c r="L21" s="32" t="s">
        <v>10</v>
      </c>
      <c r="M21" s="32" t="s">
        <v>10</v>
      </c>
      <c r="N21" s="32" t="s">
        <v>10</v>
      </c>
    </row>
    <row r="22" spans="1:14" ht="18.75" customHeight="1" x14ac:dyDescent="0.25">
      <c r="B22" s="3"/>
      <c r="C22" s="2"/>
      <c r="D22" s="6" t="str">
        <f ca="1">OFFSET(F22,0,A4-1,,)</f>
        <v/>
      </c>
      <c r="E22" s="6" t="str">
        <f ca="1">OFFSET(K22,0,A4-1,,)</f>
        <v/>
      </c>
      <c r="F22" s="31" t="s">
        <v>10</v>
      </c>
      <c r="G22" s="30" t="s">
        <v>23</v>
      </c>
      <c r="H22" s="32" t="s">
        <v>10</v>
      </c>
      <c r="I22" s="30" t="s">
        <v>23</v>
      </c>
      <c r="J22" s="33"/>
      <c r="K22" s="32" t="s">
        <v>10</v>
      </c>
      <c r="L22" s="30" t="s">
        <v>23</v>
      </c>
      <c r="M22" s="32" t="s">
        <v>10</v>
      </c>
      <c r="N22" s="30" t="s">
        <v>23</v>
      </c>
    </row>
    <row r="23" spans="1:14" ht="18.75" customHeight="1" x14ac:dyDescent="0.25">
      <c r="B23" s="3"/>
      <c r="C23" s="2"/>
      <c r="D23" s="6" t="str">
        <f ca="1">OFFSET(F23,0,A4-1,,)</f>
        <v/>
      </c>
      <c r="E23" s="6" t="str">
        <f ca="1">OFFSET(K23,0,A4-1,,)</f>
        <v/>
      </c>
      <c r="F23" s="31" t="s">
        <v>10</v>
      </c>
      <c r="G23" s="30" t="s">
        <v>24</v>
      </c>
      <c r="H23" s="32" t="s">
        <v>10</v>
      </c>
      <c r="I23" s="30" t="s">
        <v>24</v>
      </c>
      <c r="J23" s="33"/>
      <c r="K23" s="32" t="s">
        <v>10</v>
      </c>
      <c r="L23" s="30" t="s">
        <v>24</v>
      </c>
      <c r="M23" s="32" t="s">
        <v>10</v>
      </c>
      <c r="N23" s="30" t="s">
        <v>24</v>
      </c>
    </row>
    <row r="24" spans="1:14" ht="18.75" customHeight="1" x14ac:dyDescent="0.25">
      <c r="B24" s="3"/>
      <c r="C24" s="2"/>
      <c r="D24" s="6" t="str">
        <f ca="1">OFFSET(F24,0,A4-1,,)</f>
        <v/>
      </c>
      <c r="E24" s="6" t="str">
        <f ca="1">OFFSET(K24,0,A4-1,,)</f>
        <v/>
      </c>
      <c r="F24" s="31" t="s">
        <v>10</v>
      </c>
      <c r="G24" s="30" t="s">
        <v>25</v>
      </c>
      <c r="H24" s="32" t="s">
        <v>10</v>
      </c>
      <c r="I24" s="30" t="s">
        <v>25</v>
      </c>
      <c r="J24" s="33"/>
      <c r="K24" s="32" t="s">
        <v>10</v>
      </c>
      <c r="L24" s="30" t="s">
        <v>25</v>
      </c>
      <c r="M24" s="32" t="s">
        <v>10</v>
      </c>
      <c r="N24" s="30" t="s">
        <v>25</v>
      </c>
    </row>
    <row r="25" spans="1:14" ht="18.75" customHeight="1" x14ac:dyDescent="0.25">
      <c r="B25" s="3"/>
      <c r="C25" s="2"/>
      <c r="D25" s="6" t="str">
        <f ca="1">OFFSET(F25,0,A4-1,,)</f>
        <v/>
      </c>
      <c r="E25" s="6" t="str">
        <f ca="1">OFFSET(K25,0,A4-1,,)</f>
        <v/>
      </c>
      <c r="F25" s="31" t="s">
        <v>10</v>
      </c>
      <c r="G25" s="30" t="s">
        <v>22</v>
      </c>
      <c r="H25" s="32" t="s">
        <v>10</v>
      </c>
      <c r="I25" s="30" t="s">
        <v>22</v>
      </c>
      <c r="J25" s="33"/>
      <c r="K25" s="32" t="s">
        <v>10</v>
      </c>
      <c r="L25" s="30" t="str">
        <f>'Опросный лист Блок питания'!I8&amp;" м"</f>
        <v xml:space="preserve"> м</v>
      </c>
      <c r="M25" s="32" t="s">
        <v>10</v>
      </c>
      <c r="N25" s="30" t="str">
        <f>'Опросный лист Блок питания'!I8&amp;" м"</f>
        <v xml:space="preserve"> м</v>
      </c>
    </row>
    <row r="26" spans="1:14" ht="18.75" customHeight="1" x14ac:dyDescent="0.25">
      <c r="B26" s="25"/>
      <c r="C26" s="2"/>
    </row>
    <row r="27" spans="1:14" ht="18.75" customHeight="1" x14ac:dyDescent="0.25">
      <c r="B27" s="8" t="s">
        <v>20</v>
      </c>
      <c r="C27" s="27" t="str">
        <f>IF(OR(A4=3,A4=4),"Кабель 24 В","")</f>
        <v>Кабель 24 В</v>
      </c>
    </row>
    <row r="28" spans="1:14" ht="18.75" customHeight="1" x14ac:dyDescent="0.25">
      <c r="A28" s="27">
        <v>1</v>
      </c>
      <c r="B28" s="19" t="str">
        <f ca="1">INDEX(Таблица4[],A28,1)</f>
        <v>не требуется</v>
      </c>
      <c r="C28" s="26" t="str">
        <f ca="1">INDEX(Таблица4[],A28,2)</f>
        <v/>
      </c>
      <c r="D28" s="6" t="s">
        <v>12</v>
      </c>
      <c r="E28" s="6" t="s">
        <v>21</v>
      </c>
      <c r="F28" s="29" t="s">
        <v>16</v>
      </c>
      <c r="G28" s="30" t="s">
        <v>29</v>
      </c>
      <c r="H28" s="30" t="s">
        <v>28</v>
      </c>
      <c r="I28" s="30" t="s">
        <v>30</v>
      </c>
      <c r="J28" s="33"/>
      <c r="K28" s="29" t="s">
        <v>16</v>
      </c>
      <c r="L28" s="30" t="s">
        <v>29</v>
      </c>
      <c r="M28" s="30" t="s">
        <v>28</v>
      </c>
      <c r="N28" s="30" t="s">
        <v>30</v>
      </c>
    </row>
    <row r="29" spans="1:14" ht="18.75" customHeight="1" x14ac:dyDescent="0.25">
      <c r="A29" s="35"/>
      <c r="B29" s="36"/>
      <c r="C29" s="28" t="str">
        <f ca="1">IF(C28="","","Комплектуется кабелем КГТП 2х1-380/660 длиной "&amp;C28&amp;" или аналогичным")</f>
        <v/>
      </c>
      <c r="D29" s="6" t="str">
        <f ca="1">OFFSET(F29,0,A4-1,,)</f>
        <v>не требуется</v>
      </c>
      <c r="E29" s="6" t="str">
        <f ca="1">OFFSET(K29,0,A4-1,,)</f>
        <v/>
      </c>
      <c r="F29" s="31" t="s">
        <v>10</v>
      </c>
      <c r="G29" s="32" t="s">
        <v>10</v>
      </c>
      <c r="H29" s="30" t="s">
        <v>26</v>
      </c>
      <c r="I29" s="30" t="s">
        <v>26</v>
      </c>
      <c r="J29" s="33"/>
      <c r="K29" s="31" t="s">
        <v>10</v>
      </c>
      <c r="L29" s="32" t="s">
        <v>10</v>
      </c>
      <c r="M29" s="32" t="s">
        <v>10</v>
      </c>
      <c r="N29" s="32" t="s">
        <v>10</v>
      </c>
    </row>
    <row r="30" spans="1:14" ht="18.75" customHeight="1" x14ac:dyDescent="0.25">
      <c r="A30" s="2"/>
      <c r="B30" s="3"/>
      <c r="C30" s="2"/>
      <c r="D30" s="6" t="str">
        <f ca="1">OFFSET(F30,0,A4-1,,)</f>
        <v>1 м</v>
      </c>
      <c r="E30" s="6" t="str">
        <f ca="1">OFFSET(K30,0,A4-1,,)</f>
        <v>1 м</v>
      </c>
      <c r="F30" s="31" t="s">
        <v>10</v>
      </c>
      <c r="G30" s="31" t="s">
        <v>10</v>
      </c>
      <c r="H30" s="30" t="s">
        <v>23</v>
      </c>
      <c r="I30" s="30" t="s">
        <v>23</v>
      </c>
      <c r="J30" s="33"/>
      <c r="K30" s="32" t="s">
        <v>10</v>
      </c>
      <c r="L30" s="32" t="s">
        <v>10</v>
      </c>
      <c r="M30" s="30" t="s">
        <v>23</v>
      </c>
      <c r="N30" s="30" t="s">
        <v>23</v>
      </c>
    </row>
    <row r="31" spans="1:14" ht="18.75" customHeight="1" x14ac:dyDescent="0.25">
      <c r="B31" s="3"/>
      <c r="C31" s="2"/>
      <c r="D31" s="6" t="str">
        <f ca="1">OFFSET(F31,0,A4-1,,)</f>
        <v>5 м</v>
      </c>
      <c r="E31" s="6" t="str">
        <f ca="1">OFFSET(K31,0,A4-1,,)</f>
        <v>5 м</v>
      </c>
      <c r="F31" s="31" t="s">
        <v>10</v>
      </c>
      <c r="G31" s="31" t="s">
        <v>10</v>
      </c>
      <c r="H31" s="30" t="s">
        <v>24</v>
      </c>
      <c r="I31" s="30" t="s">
        <v>24</v>
      </c>
      <c r="J31" s="33"/>
      <c r="K31" s="32" t="s">
        <v>10</v>
      </c>
      <c r="L31" s="32" t="s">
        <v>10</v>
      </c>
      <c r="M31" s="30" t="s">
        <v>24</v>
      </c>
      <c r="N31" s="30" t="s">
        <v>24</v>
      </c>
    </row>
    <row r="32" spans="1:14" ht="18.75" customHeight="1" x14ac:dyDescent="0.25">
      <c r="B32" s="3"/>
      <c r="C32" s="2"/>
      <c r="D32" s="6" t="str">
        <f ca="1">OFFSET(F32,0,A4-1,,)</f>
        <v>10 м</v>
      </c>
      <c r="E32" s="6" t="str">
        <f ca="1">OFFSET(K32,0,A4-1,,)</f>
        <v>10 м</v>
      </c>
      <c r="F32" s="31" t="s">
        <v>10</v>
      </c>
      <c r="G32" s="31" t="s">
        <v>10</v>
      </c>
      <c r="H32" s="30" t="s">
        <v>25</v>
      </c>
      <c r="I32" s="30" t="s">
        <v>25</v>
      </c>
      <c r="J32" s="33"/>
      <c r="K32" s="32" t="s">
        <v>10</v>
      </c>
      <c r="L32" s="32" t="s">
        <v>10</v>
      </c>
      <c r="M32" s="30" t="s">
        <v>25</v>
      </c>
      <c r="N32" s="30" t="s">
        <v>25</v>
      </c>
    </row>
    <row r="33" spans="1:14" ht="18.75" customHeight="1" x14ac:dyDescent="0.25">
      <c r="B33" s="3"/>
      <c r="C33" s="2"/>
      <c r="D33" s="6" t="str">
        <f ca="1">OFFSET(F33,0,A4-1,,)</f>
        <v>укажите длину</v>
      </c>
      <c r="E33" s="6" t="str">
        <f ca="1">OFFSET(K33,0,A4-1,,)</f>
        <v xml:space="preserve"> м</v>
      </c>
      <c r="F33" s="31" t="s">
        <v>10</v>
      </c>
      <c r="G33" s="31" t="s">
        <v>10</v>
      </c>
      <c r="H33" s="30" t="s">
        <v>22</v>
      </c>
      <c r="I33" s="30" t="s">
        <v>22</v>
      </c>
      <c r="J33" s="33"/>
      <c r="K33" s="32" t="s">
        <v>10</v>
      </c>
      <c r="L33" s="32" t="s">
        <v>10</v>
      </c>
      <c r="M33" s="30" t="str">
        <f>'Опросный лист Блок питания'!I10&amp;" м"</f>
        <v xml:space="preserve"> м</v>
      </c>
      <c r="N33" s="30" t="str">
        <f>'Опросный лист Блок питания'!I10&amp;" м"</f>
        <v xml:space="preserve"> м</v>
      </c>
    </row>
    <row r="34" spans="1:14" ht="18.75" customHeight="1" x14ac:dyDescent="0.25">
      <c r="B34" s="3"/>
      <c r="C34" s="2"/>
    </row>
    <row r="35" spans="1:14" ht="18.75" customHeight="1" x14ac:dyDescent="0.25">
      <c r="B35" s="3"/>
      <c r="C35" s="2"/>
    </row>
    <row r="36" spans="1:14" ht="18.75" customHeight="1" x14ac:dyDescent="0.25">
      <c r="A36" s="2"/>
      <c r="B36" s="3"/>
      <c r="C36" s="2"/>
    </row>
    <row r="37" spans="1:14" ht="18.75" customHeight="1" x14ac:dyDescent="0.25">
      <c r="B37" s="89" t="str">
        <f>"Блок питания"&amp;" ""Автон"" "&amp;"("&amp;C4&amp;")"</f>
        <v>Блок питания "Автон" (24В, Ex)</v>
      </c>
      <c r="C37" s="89"/>
      <c r="D37" s="89"/>
    </row>
    <row r="38" spans="1:14" ht="18.75" customHeight="1" x14ac:dyDescent="0.25"/>
    <row r="39" spans="1:14" ht="62.25" customHeight="1" x14ac:dyDescent="0.25">
      <c r="B39" s="90" t="str">
        <f ca="1">C12&amp;
IF(C12="","",CHAR(10))
&amp;C20&amp;
IF(C20="","",CHAR(10))
&amp;C29&amp;
IF(C29="","",CHAR(10))</f>
        <v/>
      </c>
      <c r="C39" s="90"/>
    </row>
    <row r="40" spans="1:14" ht="17.25" customHeight="1" x14ac:dyDescent="0.25"/>
    <row r="41" spans="1:14" x14ac:dyDescent="0.25">
      <c r="B41" s="47" t="s">
        <v>31</v>
      </c>
    </row>
    <row r="42" spans="1:14" x14ac:dyDescent="0.25">
      <c r="B42" s="46">
        <v>45457</v>
      </c>
      <c r="C42" s="1" t="s">
        <v>32</v>
      </c>
    </row>
    <row r="43" spans="1:14" x14ac:dyDescent="0.25">
      <c r="B43" s="46">
        <v>45637</v>
      </c>
      <c r="C43" s="1" t="s">
        <v>33</v>
      </c>
    </row>
    <row r="44" spans="1:14" x14ac:dyDescent="0.25">
      <c r="B44" s="46">
        <v>45776</v>
      </c>
      <c r="C44" s="1" t="s">
        <v>34</v>
      </c>
    </row>
    <row r="60" spans="1:2" x14ac:dyDescent="0.25">
      <c r="A60" s="20"/>
      <c r="B60" s="5"/>
    </row>
  </sheetData>
  <mergeCells count="3">
    <mergeCell ref="A1:B1"/>
    <mergeCell ref="B37:D37"/>
    <mergeCell ref="B39:C39"/>
  </mergeCells>
  <pageMargins left="0.6692913385826772" right="0.15748031496062992" top="0.35433070866141736" bottom="0.27559055118110237" header="0.19685039370078741" footer="0.23622047244094491"/>
  <pageSetup paperSize="9" scale="85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Опросный лист Блок питания</vt:lpstr>
      <vt:lpstr>Лист1</vt:lpstr>
      <vt:lpstr>'Опросный лист Блок питания'!Область_печати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2024-04-10T08:02:55Z</cp:lastPrinted>
  <dcterms:created xsi:type="dcterms:W3CDTF">2008-11-24T06:26:29Z</dcterms:created>
  <dcterms:modified xsi:type="dcterms:W3CDTF">2025-04-29T14:46:20Z</dcterms:modified>
</cp:coreProperties>
</file>